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<sst xmlns="http://schemas.openxmlformats.org/spreadsheetml/2006/main" count="41" uniqueCount="29">
  <si>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评审情况表</t>
  </si>
  <si>
    <t>项目名称：</t>
  </si>
  <si>
    <t>内江筑石混凝土有限公司服务外包项目</t>
  </si>
  <si>
    <t>项目编号：</t>
  </si>
  <si>
    <t>ZJNJ-2022010</t>
  </si>
  <si>
    <t>评审时间：2022年03月21日09时30分</t>
  </si>
  <si>
    <t>评审过程</t>
  </si>
  <si>
    <t>评分明细</t>
  </si>
  <si>
    <t>包号</t>
  </si>
  <si>
    <t>供应商名称</t>
  </si>
  <si>
    <t>是否通过资格性、符合性审查</t>
  </si>
  <si>
    <t>未通过原因</t>
  </si>
  <si>
    <t>含税报价
（50分）</t>
  </si>
  <si>
    <t>整体服务方案
（10分）</t>
  </si>
  <si>
    <t>管理制度
（10分）</t>
  </si>
  <si>
    <t>人员劳动风险控制方案
（15分）</t>
  </si>
  <si>
    <t>业绩
（15分）</t>
  </si>
  <si>
    <t>总平       均分</t>
  </si>
  <si>
    <t>评审结果</t>
  </si>
  <si>
    <t>备注</t>
  </si>
  <si>
    <t>3人小计</t>
  </si>
  <si>
    <t>平均分</t>
  </si>
  <si>
    <t>2人小计</t>
  </si>
  <si>
    <t>内江市东兴区安点保安服务有限公司</t>
  </si>
  <si>
    <t>是</t>
  </si>
  <si>
    <t>/</t>
  </si>
  <si>
    <t>第一成交候选人：内江市强菲清洁服务有限公司；成交金额：￥585,600.00元/年；
第二成交候选人：内江市东兴区安点保安服务有限公司；成交金额：￥587,554.80 元/年；
第三交候选人：四川天网保安服务有限公司；成交金额：￥586,800.00元/年。</t>
  </si>
  <si>
    <t>内江市强菲清洁服务有限公司</t>
  </si>
  <si>
    <t>四川天网保安服务有限公司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</si>
</sst>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1"/>
      <name val="仿宋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8"/>
  <sheetViews>
    <sheetView tabSelected="1" zoomScale="115" zoomScaleNormal="115" zoomScaleSheetLayoutView="100" workbookViewId="0" topLeftCell="A1">
      <selection activeCell="K13" sqref="K13"/>
    </sheetView>
  </sheetViews>
  <sheetFormatPr defaultColWidth="8.75390625" defaultRowHeight="14.25"/>
  <cols>
    <col min="1" max="1" width="3.875" style="3" customWidth="1"/>
    <col min="2" max="2" width="47.875" style="3" customWidth="1"/>
    <col min="3" max="3" width="11.25390625" style="3" customWidth="1"/>
    <col min="4" max="4" width="17.125" style="3" customWidth="1"/>
    <col min="5" max="15" width="8.625" style="3" customWidth="1"/>
    <col min="16" max="16" width="40.125" style="3" customWidth="1"/>
    <col min="17" max="17" width="12.00390625" style="3" customWidth="1"/>
    <col min="18" max="36" width="9.00390625" style="3" bestFit="1" customWidth="1"/>
    <col min="37" max="16384" width="8.75390625" style="3" customWidth="1"/>
  </cols>
  <sheetData>
    <row r="1" spans="1:17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52.5" customHeight="1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4" customHeight="1">
      <c r="A3" s="8" t="s">
        <v>6</v>
      </c>
      <c r="B3" s="9"/>
      <c r="C3" s="9"/>
      <c r="D3" s="10"/>
      <c r="E3" s="11" t="s">
        <v>7</v>
      </c>
      <c r="F3" s="11"/>
      <c r="G3" s="11"/>
      <c r="H3" s="11"/>
      <c r="I3" s="11"/>
      <c r="J3" s="11"/>
      <c r="K3" s="11"/>
      <c r="L3" s="11"/>
      <c r="M3" s="11"/>
      <c r="N3" s="11"/>
      <c r="O3" s="18"/>
      <c r="P3" s="14"/>
      <c r="Q3" s="14"/>
    </row>
    <row r="4" spans="1:235" s="2" customFormat="1" ht="78.75" customHeight="1">
      <c r="A4" s="7" t="s">
        <v>8</v>
      </c>
      <c r="B4" s="7" t="s">
        <v>9</v>
      </c>
      <c r="C4" s="7" t="s">
        <v>10</v>
      </c>
      <c r="D4" s="7" t="s">
        <v>11</v>
      </c>
      <c r="E4" s="12" t="s">
        <v>12</v>
      </c>
      <c r="F4" s="12"/>
      <c r="G4" s="12" t="s">
        <v>13</v>
      </c>
      <c r="H4" s="12"/>
      <c r="I4" s="12" t="s">
        <v>14</v>
      </c>
      <c r="J4" s="12"/>
      <c r="K4" s="12" t="s">
        <v>15</v>
      </c>
      <c r="L4" s="12"/>
      <c r="M4" s="12" t="s">
        <v>16</v>
      </c>
      <c r="N4" s="12"/>
      <c r="O4" s="19" t="s">
        <v>17</v>
      </c>
      <c r="P4" s="7" t="s">
        <v>18</v>
      </c>
      <c r="Q4" s="7" t="s">
        <v>19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</row>
    <row r="5" spans="1:235" s="2" customFormat="1" ht="42.75" customHeight="1">
      <c r="A5" s="7"/>
      <c r="B5" s="7"/>
      <c r="C5" s="7"/>
      <c r="D5" s="7"/>
      <c r="E5" s="13" t="s">
        <v>20</v>
      </c>
      <c r="F5" s="13" t="s">
        <v>21</v>
      </c>
      <c r="G5" s="13" t="s">
        <v>22</v>
      </c>
      <c r="H5" s="13" t="s">
        <v>21</v>
      </c>
      <c r="I5" s="13" t="s">
        <v>22</v>
      </c>
      <c r="J5" s="13" t="s">
        <v>21</v>
      </c>
      <c r="K5" s="13" t="s">
        <v>22</v>
      </c>
      <c r="L5" s="13" t="s">
        <v>21</v>
      </c>
      <c r="M5" s="13" t="s">
        <v>20</v>
      </c>
      <c r="N5" s="13" t="s">
        <v>21</v>
      </c>
      <c r="O5" s="20"/>
      <c r="P5" s="7"/>
      <c r="Q5" s="7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</row>
    <row r="6" spans="1:17" ht="42" customHeight="1">
      <c r="A6" s="14">
        <v>1</v>
      </c>
      <c r="B6" s="15" t="s">
        <v>23</v>
      </c>
      <c r="C6" s="16" t="s">
        <v>24</v>
      </c>
      <c r="D6" s="16" t="s">
        <v>25</v>
      </c>
      <c r="E6" s="17">
        <f>49.83*3</f>
        <v>149.49</v>
      </c>
      <c r="F6" s="17">
        <f aca="true" t="shared" si="0" ref="F6:F8">E6/3</f>
        <v>49.830000000000005</v>
      </c>
      <c r="G6" s="17">
        <f>8+8.5</f>
        <v>16.5</v>
      </c>
      <c r="H6" s="17">
        <f aca="true" t="shared" si="1" ref="H6:L6">G6/2</f>
        <v>8.25</v>
      </c>
      <c r="I6" s="17">
        <f>7.5+7</f>
        <v>14.5</v>
      </c>
      <c r="J6" s="17">
        <f t="shared" si="1"/>
        <v>7.25</v>
      </c>
      <c r="K6" s="17">
        <f>12*2</f>
        <v>24</v>
      </c>
      <c r="L6" s="17">
        <f t="shared" si="1"/>
        <v>12</v>
      </c>
      <c r="M6" s="17">
        <f>15*3</f>
        <v>45</v>
      </c>
      <c r="N6" s="17">
        <f aca="true" t="shared" si="2" ref="N6:N8">M6/3</f>
        <v>15</v>
      </c>
      <c r="O6" s="17">
        <f aca="true" t="shared" si="3" ref="O6:O8">F6+H6+J6+L6+N6</f>
        <v>92.33000000000001</v>
      </c>
      <c r="P6" s="21" t="s">
        <v>26</v>
      </c>
      <c r="Q6" s="7" t="s">
        <v>25</v>
      </c>
    </row>
    <row r="7" spans="1:17" s="3" customFormat="1" ht="42" customHeight="1">
      <c r="A7" s="14"/>
      <c r="B7" s="15" t="s">
        <v>27</v>
      </c>
      <c r="C7" s="16" t="s">
        <v>24</v>
      </c>
      <c r="D7" s="16" t="s">
        <v>25</v>
      </c>
      <c r="E7" s="17">
        <f>50*3</f>
        <v>150</v>
      </c>
      <c r="F7" s="17">
        <f t="shared" si="0"/>
        <v>50</v>
      </c>
      <c r="G7" s="17">
        <f>9+8.5</f>
        <v>17.5</v>
      </c>
      <c r="H7" s="17">
        <f aca="true" t="shared" si="4" ref="H7:L7">G7/2</f>
        <v>8.75</v>
      </c>
      <c r="I7" s="17">
        <f>8+8.5</f>
        <v>16.5</v>
      </c>
      <c r="J7" s="17">
        <f t="shared" si="4"/>
        <v>8.25</v>
      </c>
      <c r="K7" s="17">
        <f>12+13</f>
        <v>25</v>
      </c>
      <c r="L7" s="17">
        <f t="shared" si="4"/>
        <v>12.5</v>
      </c>
      <c r="M7" s="17">
        <f>15*3</f>
        <v>45</v>
      </c>
      <c r="N7" s="17">
        <f t="shared" si="2"/>
        <v>15</v>
      </c>
      <c r="O7" s="17">
        <f t="shared" si="3"/>
        <v>94.5</v>
      </c>
      <c r="P7" s="21"/>
      <c r="Q7" s="7"/>
    </row>
    <row r="8" spans="1:17" s="3" customFormat="1" ht="42" customHeight="1">
      <c r="A8" s="14"/>
      <c r="B8" s="15" t="s">
        <v>28</v>
      </c>
      <c r="C8" s="16" t="s">
        <v>24</v>
      </c>
      <c r="D8" s="16" t="s">
        <v>25</v>
      </c>
      <c r="E8" s="17">
        <f>49.9*3</f>
        <v>149.7</v>
      </c>
      <c r="F8" s="17">
        <f t="shared" si="0"/>
        <v>49.9</v>
      </c>
      <c r="G8" s="17">
        <f>7+7</f>
        <v>14</v>
      </c>
      <c r="H8" s="17">
        <f aca="true" t="shared" si="5" ref="H8:L8">G8/2</f>
        <v>7</v>
      </c>
      <c r="I8" s="17">
        <f>7.5+4</f>
        <v>11.5</v>
      </c>
      <c r="J8" s="17">
        <f t="shared" si="5"/>
        <v>5.75</v>
      </c>
      <c r="K8" s="17">
        <f>8+9</f>
        <v>17</v>
      </c>
      <c r="L8" s="17">
        <f t="shared" si="5"/>
        <v>8.5</v>
      </c>
      <c r="M8" s="17">
        <f>0</f>
        <v>0</v>
      </c>
      <c r="N8" s="17">
        <f t="shared" si="2"/>
        <v>0</v>
      </c>
      <c r="O8" s="17">
        <f t="shared" si="3"/>
        <v>71.15</v>
      </c>
      <c r="P8" s="21"/>
      <c r="Q8" s="7"/>
    </row>
  </sheetData>
  <sheetProtection/>
  <mergeCells count="20">
    <mergeCell ref="A1:Q1"/>
    <mergeCell ref="E2:Q2"/>
    <mergeCell ref="A3:D3"/>
    <mergeCell ref="E3:N3"/>
    <mergeCell ref="P3:Q3"/>
    <mergeCell ref="E4:F4"/>
    <mergeCell ref="G4:H4"/>
    <mergeCell ref="I4:J4"/>
    <mergeCell ref="K4:L4"/>
    <mergeCell ref="M4:N4"/>
    <mergeCell ref="A4:A5"/>
    <mergeCell ref="A6:A8"/>
    <mergeCell ref="B4:B5"/>
    <mergeCell ref="C4:C5"/>
    <mergeCell ref="D4:D5"/>
    <mergeCell ref="O4:O5"/>
    <mergeCell ref="P4:P5"/>
    <mergeCell ref="P6:P8"/>
    <mergeCell ref="Q4:Q5"/>
    <mergeCell ref="Q6:Q8"/>
  </mergeCells>
  <printOptions/>
  <pageMargins left="0.08" right="0.11999999999999998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2016-01-02T10:55:55Z</dcterms:created>
  <dcterms:modified xsi:type="dcterms:W3CDTF">2022-03-22T02:57:10Z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691FAC809D144505910BDADD049EA644</vt:lpwstr>
  </property>
</Properties>
</file>